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 activeTab="3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'2кв'!$A$1:$E$51</definedName>
    <definedName name="_xlnm.Print_Area" localSheetId="2">'3кв'!$A$1:$E$51</definedName>
    <definedName name="_xlnm.Print_Area" localSheetId="3">'4кв'!$A$1:$E$51</definedName>
    <definedName name="_xlnm.Print_Area" localSheetId="4">отчет!$A$1:$C$42</definedName>
  </definedNames>
  <calcPr calcId="152511"/>
</workbook>
</file>

<file path=xl/calcChain.xml><?xml version="1.0" encoding="utf-8"?>
<calcChain xmlns="http://schemas.openxmlformats.org/spreadsheetml/2006/main">
  <c r="C24" i="27" l="1"/>
  <c r="C22" i="27"/>
  <c r="C21" i="27"/>
  <c r="C20" i="27"/>
  <c r="C17" i="27"/>
  <c r="C15" i="27"/>
  <c r="C16" i="27"/>
  <c r="C14" i="27"/>
  <c r="C11" i="27"/>
  <c r="C10" i="27"/>
  <c r="C9" i="27"/>
  <c r="C8" i="27"/>
  <c r="C6" i="27"/>
  <c r="B45" i="26"/>
  <c r="C30" i="27"/>
  <c r="E23" i="26"/>
  <c r="E22" i="26"/>
  <c r="E27" i="26" s="1"/>
  <c r="B50" i="26" s="1"/>
  <c r="C12" i="27" l="1"/>
  <c r="C18" i="27"/>
  <c r="C25" i="27" s="1"/>
  <c r="B51" i="26"/>
  <c r="B49" i="25"/>
  <c r="E25" i="25"/>
  <c r="B45" i="25" l="1"/>
  <c r="E23" i="25"/>
  <c r="E22" i="25"/>
  <c r="E27" i="25" l="1"/>
  <c r="B50" i="25" s="1"/>
  <c r="B51" i="25" s="1"/>
  <c r="B51" i="24"/>
  <c r="B44" i="24"/>
  <c r="B49" i="24"/>
  <c r="B48" i="24"/>
  <c r="E23" i="24"/>
  <c r="E22" i="24"/>
  <c r="E26" i="24" s="1"/>
  <c r="B50" i="24" s="1"/>
  <c r="B50" i="23" l="1"/>
  <c r="B49" i="23"/>
  <c r="E23" i="23"/>
  <c r="E22" i="23"/>
  <c r="E28" i="23" s="1"/>
  <c r="B51" i="23" s="1"/>
  <c r="B52" i="23" l="1"/>
</calcChain>
</file>

<file path=xl/sharedStrings.xml><?xml version="1.0" encoding="utf-8"?>
<sst xmlns="http://schemas.openxmlformats.org/spreadsheetml/2006/main" count="269" uniqueCount="108">
  <si>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</si>
  <si>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</si>
  <si>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</si>
  <si>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</si>
  <si>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</si>
  <si>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</si>
  <si>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</si>
  <si>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</si>
  <si>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</si>
  <si>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</si>
  <si>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</si>
  <si>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</si>
  <si>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</si>
  <si>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</si>
  <si>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</si>
  <si>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</si>
  <si>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</si>
  <si>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</si>
  <si>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</si>
  <si>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</si>
  <si>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</si>
  <si>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</si>
  <si>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</si>
  <si>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</si>
  <si>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</si>
  <si>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</si>
  <si>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№54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</si>
  <si>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</si>
  <si>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</si>
  <si>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</si>
  <si>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</si>
  <si>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</si>
  <si>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</si>
  <si>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</si>
  <si>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</si>
  <si>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- 541,7 м2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</si>
  <si>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</si>
  <si>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</si>
  <si>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</si>
  <si>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</si>
  <si>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Квант-телеком</t>
  </si>
  <si>
    <t>Расходы по содержанию и тек. ремонту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</si>
  <si>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52 от 31.05.2015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</si>
  <si>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Перекрестовой О.В.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</si>
  <si>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Перекрестовой Ольги Васильевны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</si>
  <si>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</si>
  <si>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</si>
  <si>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</si>
  <si>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>Предъявлено населению  42691,35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</si>
  <si>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</si>
  <si>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</si>
  <si>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</si>
  <si>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</si>
  <si>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Опиловка деревьев (смета)</t>
  </si>
  <si>
    <t>февраль</t>
  </si>
  <si>
    <t xml:space="preserve">           2. Всего за период с "01" 01 2024 г. по "31" 03 2024 г. выполнено работ (оказано услуг) на общую сумму  сорок три тысячи девятьсот  пятьдесят девять рублей 30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</si>
  <si>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</si>
  <si>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</si>
  <si>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</si>
  <si>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 тридцать три тысячи семьсот семьдесят восемь рублей 57 копеек.</t>
  </si>
  <si>
    <t>со финансир. Ремонт отмостки 10953,14</t>
  </si>
  <si>
    <t>за 3 квартал 2024 года</t>
  </si>
  <si>
    <t>30.09.2024 г.</t>
  </si>
  <si>
    <t>3 квартал</t>
  </si>
  <si>
    <t>Замена стояка КНС (1 кв.)</t>
  </si>
  <si>
    <t>июль</t>
  </si>
  <si>
    <t>ч/ч</t>
  </si>
  <si>
    <t xml:space="preserve">           2. Всего за период с "01" 07 2024 г. по "30" 09 2024 г. выполнено работ (оказано услуг) на общую сумму  тридцать девять тысяч пятьсот шестьдесят шесть рублей 85 копеек.</t>
  </si>
  <si>
    <t>Предъявлено населению  46461,66</t>
  </si>
  <si>
    <t>со финансир. Ремонт отмостки 5476,57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</si>
  <si>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</si>
  <si>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</si>
  <si>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</si>
  <si>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</si>
  <si>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</si>
  <si>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</si>
  <si>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</si>
  <si>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</si>
  <si>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</si>
  <si>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</si>
  <si>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4 ч/ч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</si>
  <si>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</si>
  <si>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</si>
  <si>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</si>
  <si>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</si>
  <si>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</si>
  <si>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</si>
  <si>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</si>
  <si>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</si>
  <si>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</si>
  <si>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</si>
  <si>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</si>
  <si>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</si>
  <si>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</si>
  <si>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</si>
  <si>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Пролетарская, д. 106</t>
  </si>
  <si>
    <t>за 4 квартал 2024 года</t>
  </si>
  <si>
    <t>31.12.2024 г.</t>
  </si>
  <si>
    <t>4 квартал</t>
  </si>
  <si>
    <t>Устройство отмостки (смета)</t>
  </si>
  <si>
    <t>октябрь</t>
  </si>
  <si>
    <t xml:space="preserve">           2. Всего за период с "01" 10  2024 г. по "31" 12 2024 г. выполнено работ (оказано услуг) на общую сумму  сто четыре тысячи семьсот восемь рублей 10 копеек.</t>
  </si>
  <si>
    <t>со финансир. Ремонт отмостки 330,05</t>
  </si>
  <si>
    <t>Оплачено за размещение оборудования в МОП интернет Квант телеком</t>
  </si>
  <si>
    <t>Начислено всего 178306,02</t>
  </si>
  <si>
    <t>Оплачено по доп.соглашению за ремонт отмостки 16429,71</t>
  </si>
  <si>
    <t xml:space="preserve">   * Опиловка деревьев (смета)</t>
  </si>
  <si>
    <t xml:space="preserve">   * Устройство отмостки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</si>
</sst>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" fontId="8" fillId="0" borderId="0" xfId="1" applyNumberFormat="1" applyFont="1"/>
    <xf numFmtId="4" fontId="4" fillId="0" borderId="0" xfId="1" applyNumberFormat="1" applyFont="1"/>
    <xf numFmtId="4" fontId="4" fillId="0" borderId="0" xfId="0" applyNumberFormat="1" applyFont="1"/>
    <xf numFmtId="4" fontId="8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5" fillId="0" borderId="5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 wrapText="1"/>
    </xf>
    <xf numFmtId="165" fontId="3" fillId="2" borderId="1" xfId="1" applyNumberFormat="1" applyFont="1" applyFill="1" applyBorder="1" applyAlignment="1">
      <alignment horizontal="right" vertic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0" zoomScaleSheetLayoutView="100" workbookViewId="0">
      <selection activeCell="B27" sqref="B27:B2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" customHeight="1" x14ac:dyDescent="0.25">
      <c r="A2" s="56" t="s">
        <v>12</v>
      </c>
      <c r="B2" s="57"/>
      <c r="C2" s="57"/>
      <c r="D2" s="57"/>
      <c r="E2" s="57"/>
    </row>
    <row r="3" spans="1:5" ht="13.9" customHeight="1" x14ac:dyDescent="0.25">
      <c r="A3" s="58" t="s">
        <v>49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8"/>
      <c r="E4" s="27" t="s">
        <v>50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6.5" customHeight="1" x14ac:dyDescent="0.25">
      <c r="A9" s="47" t="s">
        <v>44</v>
      </c>
      <c r="B9" s="47"/>
      <c r="C9" s="47"/>
      <c r="D9" s="47"/>
      <c r="E9" s="47"/>
    </row>
    <row r="10" spans="1:5" ht="21.6" customHeight="1" x14ac:dyDescent="0.25">
      <c r="A10" s="52" t="s">
        <v>14</v>
      </c>
      <c r="B10" s="53"/>
      <c r="C10" s="53"/>
      <c r="D10" s="53"/>
      <c r="E10" s="53"/>
    </row>
    <row r="11" spans="1:5" ht="34.5" customHeight="1" x14ac:dyDescent="0.25">
      <c r="A11" s="47" t="s">
        <v>42</v>
      </c>
      <c r="B11" s="47"/>
      <c r="C11" s="47"/>
      <c r="D11" s="47"/>
      <c r="E11" s="47"/>
    </row>
    <row r="12" spans="1:5" ht="18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ht="19.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45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8.9" customHeight="1" x14ac:dyDescent="0.25">
      <c r="A17" s="47" t="s">
        <v>17</v>
      </c>
      <c r="B17" s="47"/>
      <c r="C17" s="47"/>
      <c r="D17" s="47"/>
      <c r="E17" s="47"/>
    </row>
    <row r="18" spans="1:7" ht="59.25" customHeight="1" x14ac:dyDescent="0.25">
      <c r="A18" s="47" t="s">
        <v>26</v>
      </c>
      <c r="B18" s="47"/>
      <c r="C18" s="47"/>
      <c r="D18" s="47"/>
      <c r="E18" s="47"/>
    </row>
    <row r="19" spans="1:7" ht="30.6" customHeight="1" x14ac:dyDescent="0.25">
      <c r="A19" s="45" t="s">
        <v>27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541.70000000000005</v>
      </c>
      <c r="G20" s="2">
        <v>3</v>
      </c>
    </row>
    <row r="21" spans="1:7" ht="126.7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38</v>
      </c>
      <c r="C22" s="3" t="s">
        <v>4</v>
      </c>
      <c r="D22" s="3">
        <v>16.3</v>
      </c>
      <c r="E22" s="8">
        <f>D22*F20*G20</f>
        <v>26489.130000000005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7085.4360000000015</v>
      </c>
    </row>
    <row r="24" spans="1:7" x14ac:dyDescent="0.25">
      <c r="A24" s="7" t="s">
        <v>28</v>
      </c>
      <c r="B24" s="9" t="s">
        <v>29</v>
      </c>
      <c r="C24" s="3" t="s">
        <v>30</v>
      </c>
      <c r="D24" s="3"/>
      <c r="E24" s="8">
        <v>767.5</v>
      </c>
    </row>
    <row r="25" spans="1:7" s="36" customFormat="1" ht="60" x14ac:dyDescent="0.25">
      <c r="A25" s="32" t="s">
        <v>51</v>
      </c>
      <c r="B25" s="33" t="s">
        <v>52</v>
      </c>
      <c r="C25" s="34" t="s">
        <v>30</v>
      </c>
      <c r="D25" s="34"/>
      <c r="E25" s="35">
        <v>-145</v>
      </c>
    </row>
    <row r="26" spans="1:7" s="36" customFormat="1" x14ac:dyDescent="0.25">
      <c r="A26" s="37" t="s">
        <v>53</v>
      </c>
      <c r="B26" s="33" t="s">
        <v>54</v>
      </c>
      <c r="C26" s="34" t="s">
        <v>30</v>
      </c>
      <c r="D26" s="34"/>
      <c r="E26" s="35">
        <v>9762.23</v>
      </c>
    </row>
    <row r="27" spans="1:7" x14ac:dyDescent="0.25">
      <c r="A27" s="18"/>
      <c r="B27" s="9"/>
      <c r="C27" s="3"/>
      <c r="D27" s="3"/>
      <c r="E27" s="8"/>
    </row>
    <row r="28" spans="1:7" s="14" customFormat="1" ht="14.25" x14ac:dyDescent="0.2">
      <c r="A28" s="10" t="s">
        <v>24</v>
      </c>
      <c r="B28" s="11"/>
      <c r="C28" s="12"/>
      <c r="D28" s="12"/>
      <c r="E28" s="13">
        <f>SUM(E22:E27)</f>
        <v>43959.296000000002</v>
      </c>
    </row>
    <row r="30" spans="1:7" ht="34.5" customHeight="1" x14ac:dyDescent="0.25">
      <c r="A30" s="46" t="s">
        <v>55</v>
      </c>
      <c r="B30" s="46"/>
      <c r="C30" s="46"/>
      <c r="D30" s="46"/>
      <c r="E30" s="46"/>
    </row>
    <row r="31" spans="1:7" ht="32.25" customHeight="1" x14ac:dyDescent="0.25">
      <c r="A31" s="47" t="s">
        <v>21</v>
      </c>
      <c r="B31" s="47"/>
      <c r="C31" s="47"/>
      <c r="D31" s="47"/>
      <c r="E31" s="47"/>
    </row>
    <row r="32" spans="1:7" ht="19.5" customHeight="1" x14ac:dyDescent="0.25">
      <c r="A32" s="47" t="s">
        <v>20</v>
      </c>
      <c r="B32" s="47"/>
      <c r="C32" s="47"/>
      <c r="D32" s="47"/>
      <c r="E32" s="47"/>
    </row>
    <row r="33" spans="1:5" ht="31.5" customHeight="1" x14ac:dyDescent="0.25">
      <c r="A33" s="47" t="s">
        <v>31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9" t="s">
        <v>46</v>
      </c>
      <c r="B37" s="49"/>
      <c r="C37" s="49"/>
      <c r="D37" s="49"/>
      <c r="E37" s="5"/>
    </row>
    <row r="38" spans="1:5" x14ac:dyDescent="0.25">
      <c r="B38" s="44" t="s">
        <v>19</v>
      </c>
      <c r="C38" s="44"/>
      <c r="D38" s="44"/>
      <c r="E38" s="6" t="s">
        <v>6</v>
      </c>
    </row>
    <row r="39" spans="1:5" x14ac:dyDescent="0.25">
      <c r="A39" s="25"/>
      <c r="B39" s="25"/>
      <c r="C39" s="25"/>
      <c r="D39" s="25"/>
      <c r="E39" s="25"/>
    </row>
    <row r="40" spans="1:5" x14ac:dyDescent="0.25">
      <c r="A40" s="50" t="s">
        <v>43</v>
      </c>
      <c r="B40" s="50"/>
      <c r="C40" s="50"/>
      <c r="D40" s="50"/>
      <c r="E40" s="5"/>
    </row>
    <row r="41" spans="1:5" x14ac:dyDescent="0.25">
      <c r="B41" s="44" t="s">
        <v>19</v>
      </c>
      <c r="C41" s="44"/>
      <c r="D41" s="44"/>
      <c r="E41" s="6" t="s">
        <v>6</v>
      </c>
    </row>
    <row r="44" spans="1:5" x14ac:dyDescent="0.25">
      <c r="A44" s="16" t="s">
        <v>35</v>
      </c>
    </row>
    <row r="45" spans="1:5" x14ac:dyDescent="0.25">
      <c r="A45" s="14" t="s">
        <v>32</v>
      </c>
    </row>
    <row r="46" spans="1:5" x14ac:dyDescent="0.25">
      <c r="A46" s="2" t="s">
        <v>37</v>
      </c>
      <c r="B46" s="20">
        <v>18353.18</v>
      </c>
    </row>
    <row r="47" spans="1:5" ht="31.5" x14ac:dyDescent="0.25">
      <c r="A47" s="17" t="s">
        <v>48</v>
      </c>
      <c r="B47" s="21"/>
    </row>
    <row r="48" spans="1:5" x14ac:dyDescent="0.25">
      <c r="A48" s="2" t="s">
        <v>33</v>
      </c>
      <c r="B48" s="21">
        <v>39991.35</v>
      </c>
    </row>
    <row r="49" spans="1:2" x14ac:dyDescent="0.25">
      <c r="A49" s="2" t="s">
        <v>40</v>
      </c>
      <c r="B49" s="21">
        <f>3*100</f>
        <v>300</v>
      </c>
    </row>
    <row r="50" spans="1:2" x14ac:dyDescent="0.25">
      <c r="A50" s="2" t="s">
        <v>47</v>
      </c>
      <c r="B50" s="21">
        <f>150*3</f>
        <v>450</v>
      </c>
    </row>
    <row r="51" spans="1:2" ht="30" x14ac:dyDescent="0.25">
      <c r="A51" s="24" t="s">
        <v>41</v>
      </c>
      <c r="B51" s="22">
        <f>E28</f>
        <v>43959.296000000002</v>
      </c>
    </row>
    <row r="52" spans="1:2" x14ac:dyDescent="0.25">
      <c r="A52" s="15" t="s">
        <v>34</v>
      </c>
      <c r="B52" s="23">
        <f>B46+B48+B49+B50-B51</f>
        <v>15135.233999999997</v>
      </c>
    </row>
    <row r="55" spans="1:2" x14ac:dyDescent="0.25">
      <c r="B55" s="2">
        <v>18353.18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9" zoomScaleSheetLayoutView="100" workbookViewId="0">
      <selection activeCell="B52" sqref="B52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" customHeight="1" x14ac:dyDescent="0.25">
      <c r="A2" s="56" t="s">
        <v>12</v>
      </c>
      <c r="B2" s="57"/>
      <c r="C2" s="57"/>
      <c r="D2" s="57"/>
      <c r="E2" s="57"/>
    </row>
    <row r="3" spans="1:5" ht="13.9" customHeight="1" x14ac:dyDescent="0.25">
      <c r="A3" s="58" t="s">
        <v>56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8"/>
      <c r="E4" s="27" t="s">
        <v>57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6.5" customHeight="1" x14ac:dyDescent="0.25">
      <c r="A9" s="47" t="s">
        <v>44</v>
      </c>
      <c r="B9" s="47"/>
      <c r="C9" s="47"/>
      <c r="D9" s="47"/>
      <c r="E9" s="47"/>
    </row>
    <row r="10" spans="1:5" ht="21.6" customHeight="1" x14ac:dyDescent="0.25">
      <c r="A10" s="52" t="s">
        <v>14</v>
      </c>
      <c r="B10" s="53"/>
      <c r="C10" s="53"/>
      <c r="D10" s="53"/>
      <c r="E10" s="53"/>
    </row>
    <row r="11" spans="1:5" ht="34.5" customHeight="1" x14ac:dyDescent="0.25">
      <c r="A11" s="47" t="s">
        <v>42</v>
      </c>
      <c r="B11" s="47"/>
      <c r="C11" s="47"/>
      <c r="D11" s="47"/>
      <c r="E11" s="47"/>
    </row>
    <row r="12" spans="1:5" ht="18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ht="19.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45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8.9" customHeight="1" x14ac:dyDescent="0.25">
      <c r="A17" s="47" t="s">
        <v>17</v>
      </c>
      <c r="B17" s="47"/>
      <c r="C17" s="47"/>
      <c r="D17" s="47"/>
      <c r="E17" s="47"/>
    </row>
    <row r="18" spans="1:7" ht="59.25" customHeight="1" x14ac:dyDescent="0.25">
      <c r="A18" s="47" t="s">
        <v>26</v>
      </c>
      <c r="B18" s="47"/>
      <c r="C18" s="47"/>
      <c r="D18" s="47"/>
      <c r="E18" s="47"/>
    </row>
    <row r="19" spans="1:7" ht="30.6" customHeight="1" x14ac:dyDescent="0.25">
      <c r="A19" s="45" t="s">
        <v>27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541.70000000000005</v>
      </c>
      <c r="G20" s="2">
        <v>3</v>
      </c>
    </row>
    <row r="21" spans="1:7" ht="126.7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38</v>
      </c>
      <c r="C22" s="3" t="s">
        <v>4</v>
      </c>
      <c r="D22" s="3">
        <v>16.3</v>
      </c>
      <c r="E22" s="8">
        <f>D22*F20*G20</f>
        <v>26489.130000000005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7085.4360000000015</v>
      </c>
    </row>
    <row r="24" spans="1:7" x14ac:dyDescent="0.25">
      <c r="A24" s="7" t="s">
        <v>28</v>
      </c>
      <c r="B24" s="9" t="s">
        <v>58</v>
      </c>
      <c r="C24" s="3" t="s">
        <v>30</v>
      </c>
      <c r="D24" s="3"/>
      <c r="E24" s="8">
        <v>204</v>
      </c>
    </row>
    <row r="25" spans="1:7" x14ac:dyDescent="0.25">
      <c r="A25" s="18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33778.566000000006</v>
      </c>
    </row>
    <row r="28" spans="1:7" ht="34.5" customHeight="1" x14ac:dyDescent="0.25">
      <c r="A28" s="46" t="s">
        <v>59</v>
      </c>
      <c r="B28" s="46"/>
      <c r="C28" s="46"/>
      <c r="D28" s="46"/>
      <c r="E28" s="46"/>
    </row>
    <row r="29" spans="1:7" ht="32.25" customHeight="1" x14ac:dyDescent="0.25">
      <c r="A29" s="47" t="s">
        <v>21</v>
      </c>
      <c r="B29" s="47"/>
      <c r="C29" s="47"/>
      <c r="D29" s="47"/>
      <c r="E29" s="47"/>
    </row>
    <row r="30" spans="1:7" ht="19.5" customHeight="1" x14ac:dyDescent="0.25">
      <c r="A30" s="47" t="s">
        <v>20</v>
      </c>
      <c r="B30" s="47"/>
      <c r="C30" s="47"/>
      <c r="D30" s="47"/>
      <c r="E30" s="47"/>
    </row>
    <row r="31" spans="1:7" ht="31.5" customHeight="1" x14ac:dyDescent="0.25">
      <c r="A31" s="47" t="s">
        <v>31</v>
      </c>
      <c r="B31" s="47"/>
      <c r="C31" s="47"/>
      <c r="D31" s="47"/>
      <c r="E31" s="47"/>
    </row>
    <row r="32" spans="1:7" x14ac:dyDescent="0.25">
      <c r="A32" s="47" t="s">
        <v>18</v>
      </c>
      <c r="B32" s="47"/>
      <c r="C32" s="47"/>
      <c r="D32" s="47"/>
      <c r="E32" s="47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9" t="s">
        <v>46</v>
      </c>
      <c r="B35" s="49"/>
      <c r="C35" s="49"/>
      <c r="D35" s="49"/>
      <c r="E35" s="5"/>
    </row>
    <row r="36" spans="1:5" x14ac:dyDescent="0.25">
      <c r="B36" s="44" t="s">
        <v>19</v>
      </c>
      <c r="C36" s="44"/>
      <c r="D36" s="44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50" t="s">
        <v>43</v>
      </c>
      <c r="B38" s="50"/>
      <c r="C38" s="50"/>
      <c r="D38" s="50"/>
      <c r="E38" s="5"/>
    </row>
    <row r="39" spans="1:5" x14ac:dyDescent="0.25">
      <c r="B39" s="44" t="s">
        <v>19</v>
      </c>
      <c r="C39" s="44"/>
      <c r="D39" s="44"/>
      <c r="E39" s="6" t="s">
        <v>6</v>
      </c>
    </row>
    <row r="42" spans="1:5" x14ac:dyDescent="0.25">
      <c r="A42" s="16" t="s">
        <v>35</v>
      </c>
    </row>
    <row r="43" spans="1:5" x14ac:dyDescent="0.25">
      <c r="A43" s="14" t="s">
        <v>32</v>
      </c>
    </row>
    <row r="44" spans="1:5" x14ac:dyDescent="0.25">
      <c r="A44" s="2" t="s">
        <v>37</v>
      </c>
      <c r="B44" s="20">
        <f>'1кв'!B52</f>
        <v>15135.233999999997</v>
      </c>
    </row>
    <row r="45" spans="1:5" x14ac:dyDescent="0.25">
      <c r="A45" s="29" t="s">
        <v>48</v>
      </c>
      <c r="B45" s="21"/>
    </row>
    <row r="46" spans="1:5" x14ac:dyDescent="0.25">
      <c r="A46" s="2" t="s">
        <v>33</v>
      </c>
      <c r="B46" s="21">
        <v>43128.7</v>
      </c>
    </row>
    <row r="47" spans="1:5" ht="30" x14ac:dyDescent="0.25">
      <c r="A47" s="29" t="s">
        <v>60</v>
      </c>
      <c r="B47" s="21">
        <v>5039.22</v>
      </c>
    </row>
    <row r="48" spans="1:5" x14ac:dyDescent="0.25">
      <c r="A48" s="2" t="s">
        <v>40</v>
      </c>
      <c r="B48" s="21">
        <f>3*100</f>
        <v>300</v>
      </c>
    </row>
    <row r="49" spans="1:2" x14ac:dyDescent="0.25">
      <c r="A49" s="2" t="s">
        <v>47</v>
      </c>
      <c r="B49" s="21">
        <f>150*3</f>
        <v>450</v>
      </c>
    </row>
    <row r="50" spans="1:2" ht="30" x14ac:dyDescent="0.25">
      <c r="A50" s="29" t="s">
        <v>41</v>
      </c>
      <c r="B50" s="22">
        <f>E26</f>
        <v>33778.566000000006</v>
      </c>
    </row>
    <row r="51" spans="1:2" x14ac:dyDescent="0.25">
      <c r="A51" s="15" t="s">
        <v>34</v>
      </c>
      <c r="B51" s="23">
        <f>B44+B46+B48+B49+B47-B50</f>
        <v>30274.587999999989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0" zoomScaleSheetLayoutView="100" workbookViewId="0">
      <selection activeCell="B45" sqref="B45:B49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" customHeight="1" x14ac:dyDescent="0.25">
      <c r="A2" s="56" t="s">
        <v>12</v>
      </c>
      <c r="B2" s="57"/>
      <c r="C2" s="57"/>
      <c r="D2" s="57"/>
      <c r="E2" s="57"/>
    </row>
    <row r="3" spans="1:5" ht="13.9" customHeight="1" x14ac:dyDescent="0.25">
      <c r="A3" s="58" t="s">
        <v>61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8"/>
      <c r="E4" s="27" t="s">
        <v>62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6.5" customHeight="1" x14ac:dyDescent="0.25">
      <c r="A9" s="47" t="s">
        <v>44</v>
      </c>
      <c r="B9" s="47"/>
      <c r="C9" s="47"/>
      <c r="D9" s="47"/>
      <c r="E9" s="47"/>
    </row>
    <row r="10" spans="1:5" ht="21.6" customHeight="1" x14ac:dyDescent="0.25">
      <c r="A10" s="52" t="s">
        <v>14</v>
      </c>
      <c r="B10" s="53"/>
      <c r="C10" s="53"/>
      <c r="D10" s="53"/>
      <c r="E10" s="53"/>
    </row>
    <row r="11" spans="1:5" ht="34.5" customHeight="1" x14ac:dyDescent="0.25">
      <c r="A11" s="47" t="s">
        <v>42</v>
      </c>
      <c r="B11" s="47"/>
      <c r="C11" s="47"/>
      <c r="D11" s="47"/>
      <c r="E11" s="47"/>
    </row>
    <row r="12" spans="1:5" ht="18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ht="19.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45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8.9" customHeight="1" x14ac:dyDescent="0.25">
      <c r="A17" s="47" t="s">
        <v>17</v>
      </c>
      <c r="B17" s="47"/>
      <c r="C17" s="47"/>
      <c r="D17" s="47"/>
      <c r="E17" s="47"/>
    </row>
    <row r="18" spans="1:7" ht="59.25" customHeight="1" x14ac:dyDescent="0.25">
      <c r="A18" s="47" t="s">
        <v>26</v>
      </c>
      <c r="B18" s="47"/>
      <c r="C18" s="47"/>
      <c r="D18" s="47"/>
      <c r="E18" s="47"/>
    </row>
    <row r="19" spans="1:7" ht="30.6" customHeight="1" x14ac:dyDescent="0.25">
      <c r="A19" s="45" t="s">
        <v>27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541.70000000000005</v>
      </c>
      <c r="G20" s="2">
        <v>3</v>
      </c>
    </row>
    <row r="21" spans="1:7" ht="126.7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38</v>
      </c>
      <c r="C22" s="3" t="s">
        <v>4</v>
      </c>
      <c r="D22" s="3">
        <v>17.88</v>
      </c>
      <c r="E22" s="8">
        <f>D22*F20*G20</f>
        <v>29056.788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4.68</v>
      </c>
      <c r="E23" s="8">
        <f>D23*F20*G20</f>
        <v>7605.4679999999998</v>
      </c>
    </row>
    <row r="24" spans="1:7" x14ac:dyDescent="0.25">
      <c r="A24" s="7" t="s">
        <v>28</v>
      </c>
      <c r="B24" s="9" t="s">
        <v>63</v>
      </c>
      <c r="C24" s="3" t="s">
        <v>30</v>
      </c>
      <c r="D24" s="3"/>
      <c r="E24" s="8">
        <v>614.66999999999996</v>
      </c>
    </row>
    <row r="25" spans="1:7" x14ac:dyDescent="0.25">
      <c r="A25" s="37" t="s">
        <v>64</v>
      </c>
      <c r="B25" s="9" t="s">
        <v>65</v>
      </c>
      <c r="C25" s="3" t="s">
        <v>66</v>
      </c>
      <c r="D25" s="3">
        <v>8</v>
      </c>
      <c r="E25" s="8">
        <f>D25*286.24</f>
        <v>2289.92</v>
      </c>
    </row>
    <row r="26" spans="1:7" x14ac:dyDescent="0.25">
      <c r="A26" s="18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39566.845999999998</v>
      </c>
    </row>
    <row r="29" spans="1:7" ht="34.5" customHeight="1" x14ac:dyDescent="0.25">
      <c r="A29" s="60" t="s">
        <v>67</v>
      </c>
      <c r="B29" s="60"/>
      <c r="C29" s="60"/>
      <c r="D29" s="60"/>
      <c r="E29" s="60"/>
    </row>
    <row r="30" spans="1:7" ht="32.25" customHeight="1" x14ac:dyDescent="0.25">
      <c r="A30" s="47" t="s">
        <v>21</v>
      </c>
      <c r="B30" s="47"/>
      <c r="C30" s="47"/>
      <c r="D30" s="47"/>
      <c r="E30" s="47"/>
    </row>
    <row r="31" spans="1:7" ht="19.5" customHeight="1" x14ac:dyDescent="0.25">
      <c r="A31" s="47" t="s">
        <v>20</v>
      </c>
      <c r="B31" s="47"/>
      <c r="C31" s="47"/>
      <c r="D31" s="47"/>
      <c r="E31" s="47"/>
    </row>
    <row r="32" spans="1:7" ht="31.5" customHeight="1" x14ac:dyDescent="0.25">
      <c r="A32" s="47" t="s">
        <v>31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46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39"/>
      <c r="B38" s="39"/>
      <c r="C38" s="39"/>
      <c r="D38" s="39"/>
      <c r="E38" s="39"/>
    </row>
    <row r="39" spans="1:5" x14ac:dyDescent="0.25">
      <c r="A39" s="50" t="s">
        <v>43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3" spans="1:5" x14ac:dyDescent="0.25">
      <c r="A43" s="16" t="s">
        <v>35</v>
      </c>
    </row>
    <row r="44" spans="1:5" x14ac:dyDescent="0.25">
      <c r="A44" s="14" t="s">
        <v>32</v>
      </c>
    </row>
    <row r="45" spans="1:5" x14ac:dyDescent="0.25">
      <c r="A45" s="2" t="s">
        <v>37</v>
      </c>
      <c r="B45" s="20">
        <f>'2кв'!B51</f>
        <v>30274.587999999989</v>
      </c>
    </row>
    <row r="46" spans="1:5" x14ac:dyDescent="0.25">
      <c r="A46" s="38" t="s">
        <v>68</v>
      </c>
      <c r="B46" s="21"/>
    </row>
    <row r="47" spans="1:5" x14ac:dyDescent="0.25">
      <c r="A47" s="2" t="s">
        <v>33</v>
      </c>
      <c r="B47" s="21">
        <v>45097.59</v>
      </c>
    </row>
    <row r="48" spans="1:5" ht="30" x14ac:dyDescent="0.25">
      <c r="A48" s="38" t="s">
        <v>69</v>
      </c>
      <c r="B48" s="21">
        <v>11060.44</v>
      </c>
    </row>
    <row r="49" spans="1:2" x14ac:dyDescent="0.25">
      <c r="A49" s="2" t="s">
        <v>47</v>
      </c>
      <c r="B49" s="21">
        <f>150*2</f>
        <v>300</v>
      </c>
    </row>
    <row r="50" spans="1:2" ht="30" x14ac:dyDescent="0.25">
      <c r="A50" s="38" t="s">
        <v>41</v>
      </c>
      <c r="B50" s="22">
        <f>E27</f>
        <v>39566.845999999998</v>
      </c>
    </row>
    <row r="51" spans="1:2" x14ac:dyDescent="0.25">
      <c r="A51" s="15" t="s">
        <v>34</v>
      </c>
      <c r="B51" s="23">
        <f>B45+B47+B49+B48-B50</f>
        <v>47165.77199999999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34" zoomScaleSheetLayoutView="100" workbookViewId="0">
      <selection activeCell="A25" sqref="A25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" customHeight="1" x14ac:dyDescent="0.25">
      <c r="A2" s="56" t="s">
        <v>12</v>
      </c>
      <c r="B2" s="57"/>
      <c r="C2" s="57"/>
      <c r="D2" s="57"/>
      <c r="E2" s="57"/>
    </row>
    <row r="3" spans="1:5" ht="13.9" customHeight="1" x14ac:dyDescent="0.25">
      <c r="A3" s="58" t="s">
        <v>96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8"/>
      <c r="E4" s="27" t="s">
        <v>97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6.5" customHeight="1" x14ac:dyDescent="0.25">
      <c r="A9" s="47" t="s">
        <v>44</v>
      </c>
      <c r="B9" s="47"/>
      <c r="C9" s="47"/>
      <c r="D9" s="47"/>
      <c r="E9" s="47"/>
    </row>
    <row r="10" spans="1:5" ht="21.6" customHeight="1" x14ac:dyDescent="0.25">
      <c r="A10" s="52" t="s">
        <v>14</v>
      </c>
      <c r="B10" s="53"/>
      <c r="C10" s="53"/>
      <c r="D10" s="53"/>
      <c r="E10" s="53"/>
    </row>
    <row r="11" spans="1:5" ht="34.5" customHeight="1" x14ac:dyDescent="0.25">
      <c r="A11" s="47" t="s">
        <v>42</v>
      </c>
      <c r="B11" s="47"/>
      <c r="C11" s="47"/>
      <c r="D11" s="47"/>
      <c r="E11" s="47"/>
    </row>
    <row r="12" spans="1:5" ht="18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ht="19.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45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8.9" customHeight="1" x14ac:dyDescent="0.25">
      <c r="A17" s="47" t="s">
        <v>17</v>
      </c>
      <c r="B17" s="47"/>
      <c r="C17" s="47"/>
      <c r="D17" s="47"/>
      <c r="E17" s="47"/>
    </row>
    <row r="18" spans="1:7" ht="59.25" customHeight="1" x14ac:dyDescent="0.25">
      <c r="A18" s="47" t="s">
        <v>26</v>
      </c>
      <c r="B18" s="47"/>
      <c r="C18" s="47"/>
      <c r="D18" s="47"/>
      <c r="E18" s="47"/>
    </row>
    <row r="19" spans="1:7" ht="30.6" customHeight="1" x14ac:dyDescent="0.25">
      <c r="A19" s="45" t="s">
        <v>27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541.70000000000005</v>
      </c>
      <c r="G20" s="2">
        <v>3</v>
      </c>
    </row>
    <row r="21" spans="1:7" ht="126.7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38</v>
      </c>
      <c r="C22" s="3" t="s">
        <v>4</v>
      </c>
      <c r="D22" s="3">
        <v>17.88</v>
      </c>
      <c r="E22" s="8">
        <f>D22*F20*G20</f>
        <v>29056.788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4.68</v>
      </c>
      <c r="E23" s="8">
        <f>D23*F20*G20</f>
        <v>7605.4679999999998</v>
      </c>
    </row>
    <row r="24" spans="1:7" x14ac:dyDescent="0.25">
      <c r="A24" s="7" t="s">
        <v>28</v>
      </c>
      <c r="B24" s="9" t="s">
        <v>98</v>
      </c>
      <c r="C24" s="3" t="s">
        <v>30</v>
      </c>
      <c r="D24" s="3"/>
      <c r="E24" s="8">
        <v>50</v>
      </c>
    </row>
    <row r="25" spans="1:7" x14ac:dyDescent="0.25">
      <c r="A25" s="37" t="s">
        <v>99</v>
      </c>
      <c r="B25" s="9" t="s">
        <v>100</v>
      </c>
      <c r="C25" s="3" t="s">
        <v>30</v>
      </c>
      <c r="D25" s="3"/>
      <c r="E25" s="8">
        <v>67995.839999999997</v>
      </c>
    </row>
    <row r="26" spans="1:7" x14ac:dyDescent="0.25">
      <c r="A26" s="18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104708.09599999999</v>
      </c>
    </row>
    <row r="29" spans="1:7" ht="34.5" customHeight="1" x14ac:dyDescent="0.25">
      <c r="A29" s="60" t="s">
        <v>101</v>
      </c>
      <c r="B29" s="60"/>
      <c r="C29" s="60"/>
      <c r="D29" s="60"/>
      <c r="E29" s="60"/>
    </row>
    <row r="30" spans="1:7" ht="32.25" customHeight="1" x14ac:dyDescent="0.25">
      <c r="A30" s="47" t="s">
        <v>21</v>
      </c>
      <c r="B30" s="47"/>
      <c r="C30" s="47"/>
      <c r="D30" s="47"/>
      <c r="E30" s="47"/>
    </row>
    <row r="31" spans="1:7" ht="19.5" customHeight="1" x14ac:dyDescent="0.25">
      <c r="A31" s="47" t="s">
        <v>20</v>
      </c>
      <c r="B31" s="47"/>
      <c r="C31" s="47"/>
      <c r="D31" s="47"/>
      <c r="E31" s="47"/>
    </row>
    <row r="32" spans="1:7" ht="31.5" customHeight="1" x14ac:dyDescent="0.25">
      <c r="A32" s="47" t="s">
        <v>31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46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42"/>
      <c r="B38" s="42"/>
      <c r="C38" s="42"/>
      <c r="D38" s="42"/>
      <c r="E38" s="42"/>
    </row>
    <row r="39" spans="1:5" x14ac:dyDescent="0.25">
      <c r="A39" s="50" t="s">
        <v>43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3" spans="1:5" x14ac:dyDescent="0.25">
      <c r="A43" s="16" t="s">
        <v>35</v>
      </c>
    </row>
    <row r="44" spans="1:5" x14ac:dyDescent="0.25">
      <c r="A44" s="14" t="s">
        <v>32</v>
      </c>
    </row>
    <row r="45" spans="1:5" x14ac:dyDescent="0.25">
      <c r="A45" s="2" t="s">
        <v>37</v>
      </c>
      <c r="B45" s="20">
        <f>'3кв'!B51</f>
        <v>47165.77199999999</v>
      </c>
    </row>
    <row r="46" spans="1:5" x14ac:dyDescent="0.25">
      <c r="A46" s="41" t="s">
        <v>68</v>
      </c>
      <c r="B46" s="21"/>
    </row>
    <row r="47" spans="1:5" x14ac:dyDescent="0.25">
      <c r="A47" s="2" t="s">
        <v>33</v>
      </c>
      <c r="B47" s="21">
        <v>46131.61</v>
      </c>
    </row>
    <row r="48" spans="1:5" ht="30" x14ac:dyDescent="0.25">
      <c r="A48" s="41" t="s">
        <v>102</v>
      </c>
      <c r="B48" s="21">
        <v>330.05</v>
      </c>
    </row>
    <row r="49" spans="1:2" x14ac:dyDescent="0.25">
      <c r="B49" s="21"/>
    </row>
    <row r="50" spans="1:2" ht="30" x14ac:dyDescent="0.25">
      <c r="A50" s="41" t="s">
        <v>41</v>
      </c>
      <c r="B50" s="22">
        <f>E27</f>
        <v>104708.09599999999</v>
      </c>
    </row>
    <row r="51" spans="1:2" x14ac:dyDescent="0.25">
      <c r="A51" s="15" t="s">
        <v>34</v>
      </c>
      <c r="B51" s="23">
        <f>B45+B47+B49+B48-B50</f>
        <v>-11080.664000000004</v>
      </c>
    </row>
  </sheetData>
  <mergeCells count="29">
    <mergeCell ref="A35:E35"/>
    <mergeCell ref="A36:D36"/>
    <mergeCell ref="B37:D37"/>
    <mergeCell ref="A39:D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BreakPreview" topLeftCell="A10" zoomScaleSheetLayoutView="100" workbookViewId="0">
      <selection activeCell="C25" sqref="C25"/>
    </sheetView>
  </sheetViews>
  <sheetFormatPr defaultRowHeight="15.75" x14ac:dyDescent="0.25"/>
  <cols>
    <col min="1" max="1" width="10.5703125" style="63" customWidth="1"/>
    <col min="2" max="2" width="69.5703125" style="63" customWidth="1"/>
    <col min="3" max="3" width="15.28515625" style="63" customWidth="1"/>
    <col min="4" max="4" width="11.85546875" style="63" customWidth="1"/>
    <col min="5" max="5" width="14.7109375" style="63" customWidth="1"/>
    <col min="6" max="6" width="12.42578125" style="63" customWidth="1"/>
    <col min="7" max="7" width="12" style="63" customWidth="1"/>
    <col min="8" max="8" width="13.5703125" style="63" customWidth="1"/>
    <col min="9" max="16384" width="9.140625" style="63"/>
  </cols>
  <sheetData>
    <row r="1" spans="1:5" x14ac:dyDescent="0.25">
      <c r="A1" s="61" t="s">
        <v>70</v>
      </c>
      <c r="B1" s="61"/>
      <c r="C1" s="61"/>
      <c r="D1" s="62"/>
    </row>
    <row r="2" spans="1:5" x14ac:dyDescent="0.25">
      <c r="A2" s="64" t="s">
        <v>71</v>
      </c>
      <c r="B2" s="64"/>
      <c r="C2" s="64"/>
      <c r="D2" s="65"/>
    </row>
    <row r="3" spans="1:5" x14ac:dyDescent="0.25">
      <c r="A3" s="64" t="s">
        <v>72</v>
      </c>
      <c r="B3" s="64"/>
      <c r="C3" s="64"/>
      <c r="D3" s="65"/>
    </row>
    <row r="4" spans="1:5" x14ac:dyDescent="0.25">
      <c r="A4" s="61" t="s">
        <v>95</v>
      </c>
      <c r="B4" s="61"/>
      <c r="C4" s="61"/>
      <c r="D4" s="62"/>
    </row>
    <row r="5" spans="1:5" x14ac:dyDescent="0.25">
      <c r="A5" s="66"/>
      <c r="B5" s="66"/>
      <c r="C5" s="66"/>
      <c r="D5" s="1"/>
    </row>
    <row r="6" spans="1:5" x14ac:dyDescent="0.25">
      <c r="A6" s="65"/>
      <c r="B6" s="67" t="s">
        <v>73</v>
      </c>
      <c r="C6" s="68">
        <f>'1кв'!B46</f>
        <v>18353.18</v>
      </c>
      <c r="D6" s="69"/>
    </row>
    <row r="7" spans="1:5" x14ac:dyDescent="0.25">
      <c r="A7" s="70" t="s">
        <v>74</v>
      </c>
      <c r="B7" s="67" t="s">
        <v>104</v>
      </c>
      <c r="C7" s="68"/>
      <c r="D7" s="69"/>
    </row>
    <row r="8" spans="1:5" x14ac:dyDescent="0.25">
      <c r="B8" s="71" t="s">
        <v>75</v>
      </c>
      <c r="C8" s="72">
        <f>'1кв'!B48+'2кв'!B46+'3кв'!B47+'4кв'!B47</f>
        <v>174349.25</v>
      </c>
      <c r="D8" s="73"/>
    </row>
    <row r="9" spans="1:5" x14ac:dyDescent="0.25">
      <c r="B9" s="71" t="s">
        <v>105</v>
      </c>
      <c r="C9" s="72">
        <f>'2кв'!B47+'3кв'!B48+'4кв'!B48</f>
        <v>16429.71</v>
      </c>
      <c r="D9" s="73"/>
    </row>
    <row r="10" spans="1:5" x14ac:dyDescent="0.25">
      <c r="B10" s="71" t="s">
        <v>103</v>
      </c>
      <c r="C10" s="72">
        <f>'1кв'!B49+'2кв'!B48</f>
        <v>600</v>
      </c>
      <c r="D10" s="73"/>
    </row>
    <row r="11" spans="1:5" x14ac:dyDescent="0.25">
      <c r="B11" s="71" t="s">
        <v>76</v>
      </c>
      <c r="C11" s="72">
        <f>'1кв'!B50+'2кв'!B49+'3кв'!B49+'4кв'!B49</f>
        <v>1200</v>
      </c>
      <c r="D11" s="73"/>
    </row>
    <row r="12" spans="1:5" x14ac:dyDescent="0.25">
      <c r="A12" s="74"/>
      <c r="B12" s="71" t="s">
        <v>77</v>
      </c>
      <c r="C12" s="75">
        <f>SUM(C8:C11)</f>
        <v>192578.96</v>
      </c>
      <c r="D12" s="69"/>
    </row>
    <row r="13" spans="1:5" x14ac:dyDescent="0.25">
      <c r="A13" s="1"/>
      <c r="B13" s="76"/>
      <c r="C13" s="76"/>
      <c r="D13" s="77"/>
    </row>
    <row r="14" spans="1:5" x14ac:dyDescent="0.25">
      <c r="A14" s="78" t="s">
        <v>78</v>
      </c>
      <c r="B14" s="79" t="s">
        <v>79</v>
      </c>
      <c r="C14" s="90">
        <f>'1кв'!E22+'2кв'!E22+'3кв'!E22+'4кв'!E22</f>
        <v>111091.83600000001</v>
      </c>
      <c r="D14" s="77"/>
    </row>
    <row r="15" spans="1:5" x14ac:dyDescent="0.25">
      <c r="A15" s="78"/>
      <c r="B15" s="80" t="s">
        <v>36</v>
      </c>
      <c r="C15" s="90">
        <f>'1кв'!E23+'2кв'!E23+'3кв'!E23+'4кв'!E23</f>
        <v>29381.808000000005</v>
      </c>
      <c r="D15" s="77"/>
    </row>
    <row r="16" spans="1:5" x14ac:dyDescent="0.25">
      <c r="A16" s="1"/>
      <c r="B16" s="80" t="s">
        <v>28</v>
      </c>
      <c r="C16" s="90">
        <f>'1кв'!E24+'2кв'!E24+'3кв'!E24+'4кв'!E24</f>
        <v>1636.17</v>
      </c>
      <c r="D16" s="77"/>
      <c r="E16" s="81"/>
    </row>
    <row r="17" spans="1:5" x14ac:dyDescent="0.25">
      <c r="A17" s="78"/>
      <c r="B17" s="82" t="s">
        <v>80</v>
      </c>
      <c r="C17" s="90">
        <f>'3кв'!E25</f>
        <v>2289.92</v>
      </c>
      <c r="D17" s="77"/>
    </row>
    <row r="18" spans="1:5" x14ac:dyDescent="0.25">
      <c r="A18" s="78"/>
      <c r="B18" s="83" t="s">
        <v>81</v>
      </c>
      <c r="C18" s="90">
        <f>SUM(C19:C23)</f>
        <v>77613.069999999992</v>
      </c>
      <c r="D18" s="77"/>
    </row>
    <row r="19" spans="1:5" x14ac:dyDescent="0.25">
      <c r="A19" s="78"/>
      <c r="B19" s="83" t="s">
        <v>82</v>
      </c>
      <c r="C19" s="90">
        <v>0</v>
      </c>
      <c r="D19" s="77"/>
    </row>
    <row r="20" spans="1:5" ht="31.5" x14ac:dyDescent="0.25">
      <c r="A20" s="78"/>
      <c r="B20" s="83" t="s">
        <v>83</v>
      </c>
      <c r="C20" s="90">
        <f>'1кв'!E25</f>
        <v>-145</v>
      </c>
      <c r="D20" s="77"/>
    </row>
    <row r="21" spans="1:5" x14ac:dyDescent="0.25">
      <c r="A21" s="78"/>
      <c r="B21" s="83" t="s">
        <v>106</v>
      </c>
      <c r="C21" s="90">
        <f>'1кв'!E26</f>
        <v>9762.23</v>
      </c>
      <c r="D21" s="77"/>
    </row>
    <row r="22" spans="1:5" x14ac:dyDescent="0.25">
      <c r="A22" s="78"/>
      <c r="B22" s="83" t="s">
        <v>107</v>
      </c>
      <c r="C22" s="90">
        <f>'4кв'!E25</f>
        <v>67995.839999999997</v>
      </c>
      <c r="D22" s="77"/>
    </row>
    <row r="23" spans="1:5" x14ac:dyDescent="0.25">
      <c r="A23" s="78"/>
      <c r="B23" s="83"/>
      <c r="C23" s="72"/>
      <c r="D23" s="77"/>
    </row>
    <row r="24" spans="1:5" x14ac:dyDescent="0.25">
      <c r="A24" s="1"/>
      <c r="B24" s="84" t="s">
        <v>84</v>
      </c>
      <c r="C24" s="75">
        <f>SUM(C14:C18)</f>
        <v>222012.80400000006</v>
      </c>
      <c r="D24" s="77"/>
      <c r="E24" s="81"/>
    </row>
    <row r="25" spans="1:5" x14ac:dyDescent="0.25">
      <c r="A25" s="1"/>
      <c r="B25" s="84" t="s">
        <v>85</v>
      </c>
      <c r="C25" s="75">
        <f>C6+C12-C24</f>
        <v>-11080.664000000077</v>
      </c>
      <c r="D25" s="77"/>
    </row>
    <row r="26" spans="1:5" x14ac:dyDescent="0.25">
      <c r="A26" s="1"/>
      <c r="B26" s="70"/>
      <c r="C26" s="70"/>
      <c r="D26" s="77"/>
    </row>
    <row r="27" spans="1:5" x14ac:dyDescent="0.25">
      <c r="A27" s="1"/>
      <c r="B27" s="85" t="s">
        <v>86</v>
      </c>
      <c r="C27" s="85"/>
      <c r="D27" s="77"/>
    </row>
    <row r="28" spans="1:5" x14ac:dyDescent="0.25">
      <c r="A28" s="1"/>
      <c r="B28" s="85" t="s">
        <v>87</v>
      </c>
      <c r="C28" s="86">
        <v>11530.45</v>
      </c>
      <c r="D28" s="77"/>
    </row>
    <row r="29" spans="1:5" x14ac:dyDescent="0.25">
      <c r="A29" s="1"/>
      <c r="B29" s="87" t="s">
        <v>88</v>
      </c>
      <c r="C29" s="88">
        <v>15487.22</v>
      </c>
      <c r="D29" s="77"/>
    </row>
    <row r="30" spans="1:5" x14ac:dyDescent="0.25">
      <c r="A30" s="1"/>
      <c r="B30" s="85" t="s">
        <v>89</v>
      </c>
      <c r="C30" s="89">
        <f>C29-C28</f>
        <v>3956.7699999999986</v>
      </c>
      <c r="D30" s="77"/>
    </row>
    <row r="31" spans="1:5" x14ac:dyDescent="0.25">
      <c r="A31" s="1"/>
      <c r="B31" s="70"/>
      <c r="C31" s="70"/>
      <c r="D31" s="77"/>
    </row>
    <row r="32" spans="1:5" x14ac:dyDescent="0.25">
      <c r="A32" s="1"/>
      <c r="B32" s="70"/>
      <c r="C32" s="70"/>
      <c r="D32" s="77"/>
    </row>
    <row r="33" spans="1:4" x14ac:dyDescent="0.25">
      <c r="A33" s="1"/>
      <c r="B33" s="70"/>
      <c r="C33" s="70"/>
      <c r="D33" s="77"/>
    </row>
    <row r="34" spans="1:4" x14ac:dyDescent="0.25">
      <c r="A34" s="1"/>
      <c r="B34" s="70"/>
      <c r="C34" s="70"/>
      <c r="D34" s="77"/>
    </row>
    <row r="35" spans="1:4" x14ac:dyDescent="0.25">
      <c r="A35" s="1" t="s">
        <v>90</v>
      </c>
      <c r="B35" s="70" t="s">
        <v>91</v>
      </c>
      <c r="C35" s="70"/>
      <c r="D35" s="77"/>
    </row>
    <row r="36" spans="1:4" x14ac:dyDescent="0.25">
      <c r="A36" s="1"/>
      <c r="B36" s="70" t="s">
        <v>92</v>
      </c>
      <c r="C36" s="70"/>
      <c r="D36" s="77"/>
    </row>
    <row r="37" spans="1:4" x14ac:dyDescent="0.25">
      <c r="A37" s="1"/>
      <c r="B37" s="70" t="s">
        <v>93</v>
      </c>
      <c r="C37" s="70"/>
      <c r="D37" s="77"/>
    </row>
    <row r="38" spans="1:4" x14ac:dyDescent="0.25">
      <c r="A38" s="1"/>
      <c r="B38" s="70"/>
      <c r="C38" s="70"/>
      <c r="D38" s="77"/>
    </row>
    <row r="39" spans="1:4" x14ac:dyDescent="0.25">
      <c r="A39" s="1"/>
      <c r="B39" s="70"/>
      <c r="C39" s="70"/>
      <c r="D39" s="77"/>
    </row>
    <row r="40" spans="1:4" x14ac:dyDescent="0.25">
      <c r="A40" s="1"/>
      <c r="B40" s="70" t="s">
        <v>94</v>
      </c>
      <c r="C40" s="70"/>
      <c r="D40" s="77"/>
    </row>
    <row r="41" spans="1:4" x14ac:dyDescent="0.25">
      <c r="A41" s="1"/>
      <c r="B41" s="70"/>
      <c r="C41" s="70"/>
      <c r="D41" s="77"/>
    </row>
    <row r="42" spans="1:4" x14ac:dyDescent="0.25">
      <c r="A42" s="1"/>
      <c r="B42" s="70"/>
      <c r="C42" s="70"/>
      <c r="D42" s="77"/>
    </row>
    <row r="43" spans="1:4" x14ac:dyDescent="0.25">
      <c r="A43" s="1"/>
      <c r="B43" s="70"/>
      <c r="C43" s="70"/>
      <c r="D43" s="77"/>
    </row>
    <row r="44" spans="1:4" x14ac:dyDescent="0.25">
      <c r="A44" s="1"/>
      <c r="B44" s="70"/>
      <c r="C44" s="70"/>
      <c r="D44" s="77"/>
    </row>
  </sheetData>
  <mergeCells count="6">
    <mergeCell ref="A1:C1"/>
    <mergeCell ref="A2:C2"/>
    <mergeCell ref="A3:C3"/>
    <mergeCell ref="A4:C4"/>
    <mergeCell ref="A5:C5"/>
    <mergeCell ref="B13:C13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2025-02-27T13:24:03Z</dcterms:modified>
</cp:coreProperties>
</file>